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csmmut074\Downloads\"/>
    </mc:Choice>
  </mc:AlternateContent>
  <xr:revisionPtr revIDLastSave="0" documentId="13_ncr:1_{4351E524-2C1F-4318-8B4F-8CD499A78D98}" xr6:coauthVersionLast="47" xr6:coauthVersionMax="47" xr10:uidLastSave="{00000000-0000-0000-0000-000000000000}"/>
  <bookViews>
    <workbookView xWindow="-120" yWindow="-120" windowWidth="29040" windowHeight="15720" xr2:uid="{C7D88658-3D4E-4B22-8092-7EF560B02C1C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 s="1"/>
  <c r="C30" i="1"/>
  <c r="D30" i="1" s="1"/>
  <c r="C38" i="1"/>
  <c r="D38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E17" i="1"/>
  <c r="E16" i="1"/>
  <c r="E18" i="1"/>
  <c r="E13" i="1"/>
  <c r="C25" i="1" s="1"/>
  <c r="D25" i="1" s="1"/>
  <c r="E9" i="1"/>
  <c r="B1" i="1"/>
  <c r="B49" i="1"/>
  <c r="B54" i="1"/>
  <c r="B53" i="1"/>
  <c r="B50" i="1"/>
  <c r="C37" i="1" l="1"/>
  <c r="D37" i="1" s="1"/>
  <c r="C36" i="1"/>
  <c r="D36" i="1" s="1"/>
  <c r="C35" i="1"/>
  <c r="D35" i="1" s="1"/>
  <c r="C34" i="1"/>
  <c r="D34" i="1" s="1"/>
  <c r="C33" i="1"/>
  <c r="D33" i="1" s="1"/>
  <c r="C24" i="1"/>
  <c r="D24" i="1" s="1"/>
  <c r="C32" i="1"/>
  <c r="D32" i="1" s="1"/>
  <c r="C47" i="1"/>
  <c r="D47" i="1" s="1"/>
  <c r="C31" i="1"/>
  <c r="D31" i="1" s="1"/>
  <c r="C29" i="1"/>
  <c r="D29" i="1" s="1"/>
  <c r="C28" i="1"/>
  <c r="D28" i="1" s="1"/>
  <c r="C40" i="1"/>
  <c r="D40" i="1" s="1"/>
  <c r="C26" i="1"/>
  <c r="D26" i="1" s="1"/>
  <c r="C39" i="1"/>
  <c r="D39" i="1" s="1"/>
  <c r="B51" i="1"/>
  <c r="B52" i="1" s="1"/>
  <c r="C49" i="1" l="1"/>
  <c r="C54" i="1"/>
  <c r="C50" i="1"/>
  <c r="C51" i="1" s="1"/>
  <c r="C52" i="1" s="1"/>
  <c r="C53" i="1"/>
</calcChain>
</file>

<file path=xl/sharedStrings.xml><?xml version="1.0" encoding="utf-8"?>
<sst xmlns="http://schemas.openxmlformats.org/spreadsheetml/2006/main" count="53" uniqueCount="52">
  <si>
    <t xml:space="preserve">Serial number </t>
  </si>
  <si>
    <t>MgO Supplier</t>
  </si>
  <si>
    <t>Type</t>
  </si>
  <si>
    <t>Material</t>
  </si>
  <si>
    <t>Station</t>
  </si>
  <si>
    <t>Min</t>
  </si>
  <si>
    <t>Max</t>
  </si>
  <si>
    <t>var</t>
  </si>
  <si>
    <t>% var</t>
  </si>
  <si>
    <t>mean</t>
  </si>
  <si>
    <t>std dev</t>
  </si>
  <si>
    <t>Comment</t>
  </si>
  <si>
    <t>Number of stations</t>
  </si>
  <si>
    <t>mm/min</t>
  </si>
  <si>
    <t>mm</t>
  </si>
  <si>
    <t>Tap density</t>
  </si>
  <si>
    <t>es.: 32/22</t>
  </si>
  <si>
    <t xml:space="preserve">Weight of water in the 31st tube </t>
  </si>
  <si>
    <t>MgO density check</t>
  </si>
  <si>
    <t>See MgO data sheet</t>
  </si>
  <si>
    <t>Operator</t>
  </si>
  <si>
    <t>Rif.</t>
  </si>
  <si>
    <t>Machine</t>
  </si>
  <si>
    <t>MgO</t>
  </si>
  <si>
    <t>Notes</t>
  </si>
  <si>
    <t>no.</t>
  </si>
  <si>
    <t>e.g. AISI304, INC800, copper, …</t>
  </si>
  <si>
    <t>Tube to be filled</t>
  </si>
  <si>
    <t>Product code</t>
  </si>
  <si>
    <t>Length of the tube</t>
  </si>
  <si>
    <t>%</t>
  </si>
  <si>
    <t xml:space="preserve">Tolerance on the MgO density </t>
  </si>
  <si>
    <t xml:space="preserve">g </t>
  </si>
  <si>
    <t>Producer</t>
  </si>
  <si>
    <t>Your code number</t>
  </si>
  <si>
    <t>Date</t>
  </si>
  <si>
    <t>Oakley Industrial Machinery</t>
  </si>
  <si>
    <t>12 tubes; 18 tubes; 24 tubes</t>
  </si>
  <si>
    <t>Fill speed</t>
  </si>
  <si>
    <t>inch/min</t>
  </si>
  <si>
    <t>lb/ft³</t>
  </si>
  <si>
    <t>oz</t>
  </si>
  <si>
    <t>ODxWT</t>
  </si>
  <si>
    <t xml:space="preserve">inch </t>
  </si>
  <si>
    <t>inch</t>
  </si>
  <si>
    <t>MgO weight (oz)</t>
  </si>
  <si>
    <t>Density lb/ft³</t>
  </si>
  <si>
    <t>The maximum recommended fill speed for Oakley machines is 23" (600 mm) per minute</t>
  </si>
  <si>
    <t>Outer Diameter (OD) and Wall Thickness (WT) of the tube to be filled</t>
  </si>
  <si>
    <t>Water is utilized for volume measurement because its density is exactly 1 g/cm3, allowing the water's weight to represent the tube's internal volume.</t>
  </si>
  <si>
    <r>
      <t>g/cm</t>
    </r>
    <r>
      <rPr>
        <vertAlign val="superscript"/>
        <sz val="10"/>
        <color indexed="8"/>
        <rFont val="Inter"/>
      </rPr>
      <t>3</t>
    </r>
  </si>
  <si>
    <t>OAKLEY recommends 1% tolerance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</si>
</sst>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"/>
  </numFmts>
  <fonts count="20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Inter"/>
    </font>
    <font>
      <sz val="9"/>
      <color theme="1"/>
      <name val="Inter"/>
    </font>
    <font>
      <b/>
      <sz val="9"/>
      <color theme="1"/>
      <name val="Inter"/>
    </font>
    <font>
      <b/>
      <u/>
      <sz val="9"/>
      <color theme="1"/>
      <name val="Inter"/>
    </font>
    <font>
      <b/>
      <sz val="11"/>
      <color rgb="FFFA7D00"/>
      <name val="Calibri"/>
      <family val="2"/>
      <scheme val="minor"/>
    </font>
    <font>
      <b/>
      <sz val="11"/>
      <color theme="1"/>
      <name val="Inter"/>
    </font>
    <font>
      <sz val="10"/>
      <name val="Inter"/>
    </font>
    <font>
      <sz val="10"/>
      <color theme="1"/>
      <name val="Inter"/>
    </font>
    <font>
      <b/>
      <sz val="10"/>
      <color theme="1"/>
      <name val="Inter"/>
    </font>
    <font>
      <sz val="10"/>
      <color rgb="FF3F3F76"/>
      <name val="Inter"/>
    </font>
    <font>
      <b/>
      <sz val="10"/>
      <color rgb="FFFA7D00"/>
      <name val="Inter"/>
    </font>
    <font>
      <vertAlign val="superscript"/>
      <sz val="10"/>
      <color indexed="8"/>
      <name val="Inter"/>
    </font>
    <font>
      <sz val="10"/>
      <color rgb="FF3F3F3F"/>
      <name val="Inter"/>
    </font>
    <font>
      <b/>
      <sz val="10"/>
      <name val="Inter"/>
    </font>
    <font>
      <b/>
      <sz val="10"/>
      <color rgb="FF3F3F3F"/>
      <name val="Inte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9" fillId="3" borderId="7" applyNumberFormat="0" applyAlignment="0" applyProtection="0"/>
    <xf numFmtId="0" fontId="3" fillId="2" borderId="7" applyNumberFormat="0" applyAlignment="0" applyProtection="0"/>
    <xf numFmtId="0" fontId="2" fillId="4" borderId="9" applyNumberFormat="0" applyFont="0" applyAlignment="0" applyProtection="0"/>
    <xf numFmtId="0" fontId="4" fillId="3" borderId="8" applyNumberFormat="0" applyAlignment="0" applyProtection="0"/>
  </cellStyleXfs>
  <cellXfs count="49">
    <xf numFmtId="0" fontId="0" fillId="0" borderId="0" xfId="0"/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11" fillId="0" borderId="0" xfId="2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13" fillId="0" borderId="0" xfId="0" applyFont="1"/>
    <xf numFmtId="0" fontId="14" fillId="4" borderId="9" xfId="3" applyFont="1" applyAlignment="1">
      <alignment horizontal="left" vertical="top"/>
    </xf>
    <xf numFmtId="0" fontId="14" fillId="4" borderId="9" xfId="3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12" fillId="4" borderId="9" xfId="3" applyFont="1" applyAlignment="1">
      <alignment horizontal="right" vertical="top"/>
    </xf>
    <xf numFmtId="0" fontId="15" fillId="3" borderId="7" xfId="1" applyFont="1" applyAlignment="1">
      <alignment horizontal="right"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left" vertical="top"/>
    </xf>
    <xf numFmtId="165" fontId="14" fillId="2" borderId="7" xfId="2" applyNumberFormat="1" applyFont="1" applyAlignment="1">
      <alignment horizontal="right" vertical="top"/>
    </xf>
    <xf numFmtId="164" fontId="15" fillId="3" borderId="7" xfId="1" applyNumberFormat="1" applyFont="1" applyAlignment="1">
      <alignment horizontal="right" vertical="top"/>
    </xf>
    <xf numFmtId="0" fontId="14" fillId="2" borderId="0" xfId="2" applyFont="1" applyBorder="1" applyAlignment="1">
      <alignment horizontal="right" vertical="top"/>
    </xf>
    <xf numFmtId="9" fontId="14" fillId="2" borderId="0" xfId="2" applyNumberFormat="1" applyFont="1" applyBorder="1" applyAlignment="1">
      <alignment horizontal="right" vertical="top"/>
    </xf>
    <xf numFmtId="0" fontId="11" fillId="0" borderId="3" xfId="0" applyFont="1" applyBorder="1" applyAlignment="1">
      <alignment horizontal="center" vertical="top"/>
    </xf>
    <xf numFmtId="2" fontId="14" fillId="2" borderId="7" xfId="2" applyNumberFormat="1" applyFont="1" applyAlignment="1">
      <alignment vertical="top"/>
    </xf>
    <xf numFmtId="164" fontId="17" fillId="3" borderId="11" xfId="4" applyNumberFormat="1" applyFont="1" applyBorder="1" applyAlignment="1">
      <alignment horizontal="right" vertical="top"/>
    </xf>
    <xf numFmtId="0" fontId="17" fillId="3" borderId="15" xfId="4" applyFont="1" applyBorder="1" applyAlignment="1">
      <alignment horizontal="center" vertical="top"/>
    </xf>
    <xf numFmtId="0" fontId="11" fillId="0" borderId="5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18" fillId="0" borderId="6" xfId="0" applyFont="1" applyBorder="1" applyAlignment="1">
      <alignment vertical="top"/>
    </xf>
    <xf numFmtId="0" fontId="18" fillId="0" borderId="4" xfId="0" applyFont="1" applyBorder="1" applyAlignment="1">
      <alignment horizontal="right" vertical="top"/>
    </xf>
    <xf numFmtId="2" fontId="19" fillId="3" borderId="13" xfId="4" applyNumberFormat="1" applyFont="1" applyBorder="1" applyAlignment="1">
      <alignment vertical="top"/>
    </xf>
    <xf numFmtId="164" fontId="19" fillId="3" borderId="14" xfId="4" applyNumberFormat="1" applyFont="1" applyBorder="1" applyAlignment="1">
      <alignment horizontal="right" vertical="top"/>
    </xf>
    <xf numFmtId="0" fontId="18" fillId="0" borderId="0" xfId="0" applyFont="1" applyAlignment="1">
      <alignment vertical="top"/>
    </xf>
    <xf numFmtId="0" fontId="18" fillId="0" borderId="3" xfId="0" applyFont="1" applyBorder="1" applyAlignment="1">
      <alignment horizontal="right" vertical="top"/>
    </xf>
    <xf numFmtId="2" fontId="19" fillId="3" borderId="8" xfId="4" applyNumberFormat="1" applyFont="1" applyAlignment="1">
      <alignment vertical="top"/>
    </xf>
    <xf numFmtId="2" fontId="19" fillId="3" borderId="11" xfId="4" applyNumberFormat="1" applyFont="1" applyBorder="1" applyAlignment="1">
      <alignment horizontal="right" vertical="top"/>
    </xf>
    <xf numFmtId="164" fontId="19" fillId="3" borderId="11" xfId="4" applyNumberFormat="1" applyFont="1" applyBorder="1" applyAlignment="1">
      <alignment horizontal="right" vertical="top"/>
    </xf>
    <xf numFmtId="2" fontId="19" fillId="3" borderId="10" xfId="4" applyNumberFormat="1" applyFont="1" applyBorder="1" applyAlignment="1">
      <alignment vertical="top"/>
    </xf>
    <xf numFmtId="164" fontId="19" fillId="3" borderId="12" xfId="4" applyNumberFormat="1" applyFont="1" applyBorder="1" applyAlignment="1">
      <alignment horizontal="right" vertical="top"/>
    </xf>
    <xf numFmtId="0" fontId="18" fillId="0" borderId="3" xfId="0" applyFont="1" applyBorder="1" applyAlignment="1">
      <alignment horizontal="center" vertical="top"/>
    </xf>
    <xf numFmtId="2" fontId="18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right" vertical="top"/>
    </xf>
    <xf numFmtId="0" fontId="18" fillId="0" borderId="1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14" fontId="11" fillId="4" borderId="9" xfId="3" applyNumberFormat="1" applyFont="1" applyAlignment="1">
      <alignment horizontal="left" vertical="top"/>
    </xf>
    <xf numFmtId="0" fontId="11" fillId="4" borderId="9" xfId="3" applyFont="1" applyAlignment="1">
      <alignment horizontal="center" vertical="top"/>
    </xf>
  </cellXfs>
  <cellStyles count="5">
    <cellStyle name="Calcolo" xfId="1" builtinId="22"/>
    <cellStyle name="Input" xfId="2" builtinId="20"/>
    <cellStyle name="Normale" xfId="0" builtinId="0"/>
    <cellStyle name="Nota" xfId="3" builtinId="10"/>
    <cellStyle name="Output" xfId="4" builtinId="2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ter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ter"/>
        <scheme val="none"/>
      </font>
      <numFmt numFmtId="0" formatCode="General"/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ter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ter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ter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ter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sz val="10"/>
        <color auto="1"/>
        <name val="Inter"/>
        <scheme val="none"/>
      </font>
      <alignment horizontal="center" vertical="top" textRotation="0" wrapText="0" indent="0" justifyLastLine="0" shrinkToFit="0" readingOrder="0"/>
    </dxf>
    <dxf>
      <fill>
        <patternFill>
          <bgColor rgb="FF63B2E0"/>
        </patternFill>
      </fill>
    </dxf>
    <dxf>
      <fill>
        <patternFill>
          <bgColor rgb="FF63B2E0"/>
        </patternFill>
      </fill>
    </dxf>
  </dxfs>
  <tableStyles count="2" defaultTableStyle="TableStyleMedium2" defaultPivotStyle="PivotStyleLight16">
    <tableStyle name="Stile tabella 1" pivot="0" count="1" xr9:uid="{0CDBCA49-1D5E-4E0F-8290-611E624D9770}">
      <tableStyleElement type="firstRowStripe" dxfId="13"/>
    </tableStyle>
    <tableStyle name="Stile tabella 2" pivot="0" count="1" xr9:uid="{9641A220-8151-4285-85FA-97CD099C480D}"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MgO density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val>
            <c:numRef>
              <c:f>Foglio1!$C$24:$C$47</c:f>
              <c:numCache>
                <c:formatCode>0.000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F-4758-8FFB-672CA341C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"/>
        <c:axId val="4"/>
      </c:lineChart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55</xdr:row>
      <xdr:rowOff>47625</xdr:rowOff>
    </xdr:from>
    <xdr:to>
      <xdr:col>4</xdr:col>
      <xdr:colOff>2219325</xdr:colOff>
      <xdr:row>72</xdr:row>
      <xdr:rowOff>180975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7AD90C-D5F9-628F-F1D6-030FDE402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EEFF01-AE44-4E35-8781-995DC1379BA4}" name="Tabella1" displayName="Tabella1" ref="A23:E54" totalsRowShown="0" headerRowDxfId="11" dataDxfId="9" headerRowBorderDxfId="10" tableBorderDxfId="8">
  <autoFilter ref="A23:E54" xr:uid="{8FA05E1C-B5B0-424E-BD7D-DC40BE137FD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Station" dataDxfId="7"/>
    <tableColumn id="2" xr3:uid="{00000000-0010-0000-0100-000002000000}" name="MgO weight (oz)" dataDxfId="6"/>
    <tableColumn id="4" xr3:uid="{00000000-0010-0000-0100-000004000000}" name="Density lb/ft³" dataDxfId="5"/>
    <tableColumn id="6" xr3:uid="{00000000-0010-0000-0100-000006000000}" name="MgO density check" dataDxfId="4"/>
    <tableColumn id="11" xr3:uid="{00000000-0010-0000-0100-00000B000000}" name="Comment" dataDxfId="3"/>
  </tableColumns>
  <tableStyleInfo name="Stile tabella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0D77-CDAC-4D83-B0D3-B7828EC6D271}">
  <dimension ref="A1:K54"/>
  <sheetViews>
    <sheetView tabSelected="1" zoomScaleNormal="100" workbookViewId="0">
      <selection activeCell="G21" sqref="G21"/>
    </sheetView>
  </sheetViews>
  <sheetFormatPr defaultRowHeight="15"/>
  <cols>
    <col min="1" max="1" width="11.7109375" style="9" customWidth="1"/>
    <col min="2" max="2" width="22.42578125" style="9" customWidth="1"/>
    <col min="3" max="3" width="26.140625" style="10" bestFit="1" customWidth="1"/>
    <col min="4" max="4" width="20.5703125" style="9" customWidth="1"/>
    <col min="5" max="5" width="13" style="9" customWidth="1"/>
    <col min="6" max="6" width="9.28515625" style="9" customWidth="1"/>
    <col min="7" max="7" width="30.42578125" style="4" customWidth="1"/>
    <col min="8" max="8" width="15.5703125" style="4" customWidth="1"/>
    <col min="9" max="16384" width="9.140625" style="4"/>
  </cols>
  <sheetData>
    <row r="1" spans="1:11">
      <c r="A1" s="8" t="s">
        <v>35</v>
      </c>
      <c r="B1" s="47">
        <f ca="1">TODAY()</f>
        <v>46153</v>
      </c>
      <c r="C1" s="47"/>
    </row>
    <row r="2" spans="1:11">
      <c r="A2" s="8" t="s">
        <v>20</v>
      </c>
      <c r="B2" s="48"/>
      <c r="C2" s="48"/>
    </row>
    <row r="3" spans="1:11">
      <c r="A3" s="8" t="s">
        <v>21</v>
      </c>
      <c r="B3" s="48"/>
      <c r="C3" s="48"/>
    </row>
    <row r="4" spans="1:11">
      <c r="A4" s="8"/>
    </row>
    <row r="5" spans="1:11" ht="30.75" customHeight="1">
      <c r="A5" s="11" t="s">
        <v>22</v>
      </c>
      <c r="G5" s="4" t="s">
        <v>24</v>
      </c>
    </row>
    <row r="6" spans="1:11">
      <c r="A6" s="9" t="s">
        <v>33</v>
      </c>
      <c r="C6" s="12" t="s">
        <v>36</v>
      </c>
    </row>
    <row r="7" spans="1:11">
      <c r="A7" s="9" t="s">
        <v>0</v>
      </c>
      <c r="C7" s="13"/>
      <c r="G7" s="3" t="s">
        <v>16</v>
      </c>
    </row>
    <row r="8" spans="1:11">
      <c r="A8" s="46" t="s">
        <v>12</v>
      </c>
      <c r="B8" s="46"/>
      <c r="C8" s="13">
        <v>24</v>
      </c>
      <c r="D8" s="14" t="s">
        <v>25</v>
      </c>
      <c r="E8" s="10"/>
      <c r="G8" s="3" t="s">
        <v>37</v>
      </c>
    </row>
    <row r="9" spans="1:11" ht="36">
      <c r="A9" s="46" t="s">
        <v>38</v>
      </c>
      <c r="B9" s="46"/>
      <c r="C9" s="15">
        <v>20</v>
      </c>
      <c r="D9" s="14" t="s">
        <v>39</v>
      </c>
      <c r="E9" s="16">
        <f>C9*25.4</f>
        <v>508</v>
      </c>
      <c r="F9" s="9" t="s">
        <v>13</v>
      </c>
      <c r="G9" s="5" t="s">
        <v>47</v>
      </c>
    </row>
    <row r="10" spans="1:11" ht="30.75" customHeight="1">
      <c r="A10" s="11" t="s">
        <v>23</v>
      </c>
      <c r="B10" s="17"/>
      <c r="C10" s="18"/>
      <c r="D10" s="19"/>
      <c r="E10" s="18"/>
      <c r="G10" s="1"/>
    </row>
    <row r="11" spans="1:11">
      <c r="A11" s="46" t="s">
        <v>1</v>
      </c>
      <c r="B11" s="46"/>
      <c r="C11" s="13"/>
      <c r="D11" s="14"/>
      <c r="E11" s="10"/>
      <c r="G11" s="3"/>
    </row>
    <row r="12" spans="1:11" ht="15.75" customHeight="1">
      <c r="A12" s="46" t="s">
        <v>2</v>
      </c>
      <c r="B12" s="46"/>
      <c r="C12" s="13"/>
      <c r="D12" s="14"/>
      <c r="E12" s="10"/>
      <c r="G12" s="3"/>
    </row>
    <row r="13" spans="1:11" ht="16.5" customHeight="1">
      <c r="A13" s="46" t="s">
        <v>15</v>
      </c>
      <c r="B13" s="46"/>
      <c r="C13" s="20"/>
      <c r="D13" s="14" t="s">
        <v>40</v>
      </c>
      <c r="E13" s="21">
        <f>C13/62.427</f>
        <v>0</v>
      </c>
      <c r="F13" s="14" t="s">
        <v>50</v>
      </c>
      <c r="G13" s="3" t="s">
        <v>19</v>
      </c>
      <c r="K13" s="7"/>
    </row>
    <row r="14" spans="1:11" ht="30.75" customHeight="1">
      <c r="A14" s="11" t="s">
        <v>27</v>
      </c>
      <c r="B14" s="17"/>
      <c r="C14" s="18"/>
      <c r="D14" s="19"/>
      <c r="E14" s="18"/>
      <c r="F14" s="19"/>
      <c r="G14" s="2"/>
    </row>
    <row r="15" spans="1:11">
      <c r="A15" s="46" t="s">
        <v>28</v>
      </c>
      <c r="B15" s="46"/>
      <c r="C15" s="13"/>
      <c r="D15" s="14"/>
      <c r="E15" s="10"/>
      <c r="F15" s="14"/>
      <c r="G15" s="3" t="s">
        <v>34</v>
      </c>
    </row>
    <row r="16" spans="1:11" ht="36">
      <c r="A16" s="46" t="s">
        <v>42</v>
      </c>
      <c r="B16" s="46"/>
      <c r="C16" s="13"/>
      <c r="D16" s="14" t="s">
        <v>43</v>
      </c>
      <c r="E16" s="16">
        <f>C16*25.4</f>
        <v>0</v>
      </c>
      <c r="F16" s="14" t="s">
        <v>14</v>
      </c>
      <c r="G16" s="5" t="s">
        <v>48</v>
      </c>
    </row>
    <row r="17" spans="1:7">
      <c r="A17" s="46" t="s">
        <v>29</v>
      </c>
      <c r="B17" s="46"/>
      <c r="C17" s="13"/>
      <c r="D17" s="14" t="s">
        <v>44</v>
      </c>
      <c r="E17" s="16">
        <f>C17*25.4</f>
        <v>0</v>
      </c>
      <c r="F17" s="14" t="s">
        <v>14</v>
      </c>
      <c r="G17" s="3"/>
    </row>
    <row r="18" spans="1:7" ht="60">
      <c r="A18" s="46" t="s">
        <v>17</v>
      </c>
      <c r="B18" s="46"/>
      <c r="C18" s="22"/>
      <c r="D18" s="14" t="s">
        <v>41</v>
      </c>
      <c r="E18" s="16">
        <f>C18*28.35</f>
        <v>0</v>
      </c>
      <c r="F18" s="14" t="s">
        <v>32</v>
      </c>
      <c r="G18" s="5" t="s">
        <v>49</v>
      </c>
    </row>
    <row r="19" spans="1:7">
      <c r="A19" s="46" t="s">
        <v>3</v>
      </c>
      <c r="B19" s="46"/>
      <c r="C19" s="13"/>
      <c r="D19" s="14"/>
      <c r="E19" s="10"/>
      <c r="F19" s="14"/>
      <c r="G19" s="3" t="s">
        <v>26</v>
      </c>
    </row>
    <row r="20" spans="1:7" ht="12" customHeight="1">
      <c r="A20" s="14"/>
      <c r="B20" s="14"/>
      <c r="D20" s="14"/>
      <c r="E20" s="10"/>
      <c r="F20" s="14"/>
      <c r="G20" s="3"/>
    </row>
    <row r="21" spans="1:7">
      <c r="A21" s="46" t="s">
        <v>31</v>
      </c>
      <c r="B21" s="46"/>
      <c r="C21" s="23">
        <v>0.01</v>
      </c>
      <c r="D21" s="14" t="s">
        <v>30</v>
      </c>
      <c r="E21" s="10"/>
      <c r="F21" s="14"/>
      <c r="G21" s="3" t="s">
        <v>51</v>
      </c>
    </row>
    <row r="23" spans="1:7" s="6" customFormat="1">
      <c r="A23" s="41" t="s">
        <v>4</v>
      </c>
      <c r="B23" s="42" t="s">
        <v>45</v>
      </c>
      <c r="C23" s="43" t="s">
        <v>46</v>
      </c>
      <c r="D23" s="44" t="s">
        <v>18</v>
      </c>
      <c r="E23" s="45" t="s">
        <v>11</v>
      </c>
      <c r="F23" s="17"/>
    </row>
    <row r="24" spans="1:7">
      <c r="A24" s="24">
        <v>1</v>
      </c>
      <c r="B24" s="25"/>
      <c r="C24" s="26" t="e">
        <f>B24/$C$18*($C$13/$E$13)</f>
        <v>#DIV/0!</v>
      </c>
      <c r="D24" s="27" t="e">
        <f>IF(Foglio1!$C24&lt;($C$13*(1-$C$21)),"Low density","Right density")</f>
        <v>#DIV/0!</v>
      </c>
      <c r="E24" s="28"/>
    </row>
    <row r="25" spans="1:7">
      <c r="A25" s="24">
        <v>2</v>
      </c>
      <c r="B25" s="25"/>
      <c r="C25" s="26" t="e">
        <f t="shared" ref="C25:C47" si="0">B25/$C$18*($C$13/$E$13)</f>
        <v>#DIV/0!</v>
      </c>
      <c r="D25" s="27" t="e">
        <f>IF(Foglio1!$C25&lt;($C$13*(1-$C$21)),"Low density","Right density")</f>
        <v>#DIV/0!</v>
      </c>
      <c r="E25" s="29"/>
    </row>
    <row r="26" spans="1:7">
      <c r="A26" s="24">
        <v>3</v>
      </c>
      <c r="B26" s="25"/>
      <c r="C26" s="26" t="e">
        <f t="shared" si="0"/>
        <v>#DIV/0!</v>
      </c>
      <c r="D26" s="27" t="e">
        <f>IF(Foglio1!$C26&lt;($C$13*(1-$C$21)),"Low density","Right density")</f>
        <v>#DIV/0!</v>
      </c>
      <c r="E26" s="29"/>
    </row>
    <row r="27" spans="1:7">
      <c r="A27" s="24">
        <v>4</v>
      </c>
      <c r="B27" s="25"/>
      <c r="C27" s="26" t="e">
        <f t="shared" si="0"/>
        <v>#DIV/0!</v>
      </c>
      <c r="D27" s="27" t="e">
        <f>IF(Foglio1!$C27&lt;($C$13*(1-$C$21)),"Low density","Right density")</f>
        <v>#DIV/0!</v>
      </c>
      <c r="E27" s="29"/>
    </row>
    <row r="28" spans="1:7">
      <c r="A28" s="24">
        <v>5</v>
      </c>
      <c r="B28" s="25"/>
      <c r="C28" s="26" t="e">
        <f t="shared" si="0"/>
        <v>#DIV/0!</v>
      </c>
      <c r="D28" s="27" t="e">
        <f>IF(Foglio1!$C28&lt;($C$13*(1-$C$21)),"Low density","Right density")</f>
        <v>#DIV/0!</v>
      </c>
      <c r="E28" s="29"/>
    </row>
    <row r="29" spans="1:7">
      <c r="A29" s="24">
        <v>6</v>
      </c>
      <c r="B29" s="25"/>
      <c r="C29" s="26" t="e">
        <f t="shared" si="0"/>
        <v>#DIV/0!</v>
      </c>
      <c r="D29" s="27" t="e">
        <f>IF(Foglio1!$C29&lt;($C$13*(1-$C$21)),"Low density","Right density")</f>
        <v>#DIV/0!</v>
      </c>
      <c r="E29" s="29"/>
    </row>
    <row r="30" spans="1:7">
      <c r="A30" s="24">
        <v>7</v>
      </c>
      <c r="B30" s="25"/>
      <c r="C30" s="26" t="e">
        <f t="shared" si="0"/>
        <v>#DIV/0!</v>
      </c>
      <c r="D30" s="27" t="e">
        <f>IF(Foglio1!$C30&lt;($C$13*(1-$C$21)),"Low density","Right density")</f>
        <v>#DIV/0!</v>
      </c>
      <c r="E30" s="29"/>
    </row>
    <row r="31" spans="1:7">
      <c r="A31" s="24">
        <v>8</v>
      </c>
      <c r="B31" s="25"/>
      <c r="C31" s="26" t="e">
        <f t="shared" si="0"/>
        <v>#DIV/0!</v>
      </c>
      <c r="D31" s="27" t="e">
        <f>IF(Foglio1!$C31&lt;($C$13*(1-$C$21)),"Low density","Right density")</f>
        <v>#DIV/0!</v>
      </c>
      <c r="E31" s="29"/>
    </row>
    <row r="32" spans="1:7">
      <c r="A32" s="24">
        <v>9</v>
      </c>
      <c r="B32" s="25"/>
      <c r="C32" s="26" t="e">
        <f t="shared" si="0"/>
        <v>#DIV/0!</v>
      </c>
      <c r="D32" s="27" t="e">
        <f>IF(Foglio1!$C32&lt;($C$13*(1-$C$21)),"Low density","Right density")</f>
        <v>#DIV/0!</v>
      </c>
      <c r="E32" s="29"/>
    </row>
    <row r="33" spans="1:5">
      <c r="A33" s="24">
        <v>10</v>
      </c>
      <c r="B33" s="25"/>
      <c r="C33" s="26" t="e">
        <f t="shared" si="0"/>
        <v>#DIV/0!</v>
      </c>
      <c r="D33" s="27" t="e">
        <f>IF(Foglio1!$C33&lt;($C$13*(1-$C$21)),"Low density","Right density")</f>
        <v>#DIV/0!</v>
      </c>
      <c r="E33" s="29"/>
    </row>
    <row r="34" spans="1:5">
      <c r="A34" s="24">
        <v>11</v>
      </c>
      <c r="B34" s="25"/>
      <c r="C34" s="26" t="e">
        <f t="shared" si="0"/>
        <v>#DIV/0!</v>
      </c>
      <c r="D34" s="27" t="e">
        <f>IF(Foglio1!$C34&lt;($C$13*(1-$C$21)),"Low density","Right density")</f>
        <v>#DIV/0!</v>
      </c>
      <c r="E34" s="29"/>
    </row>
    <row r="35" spans="1:5">
      <c r="A35" s="24">
        <v>12</v>
      </c>
      <c r="B35" s="25"/>
      <c r="C35" s="26" t="e">
        <f t="shared" si="0"/>
        <v>#DIV/0!</v>
      </c>
      <c r="D35" s="27" t="e">
        <f>IF(Foglio1!$C35&lt;($C$13*(1-$C$21)),"Low density","Right density")</f>
        <v>#DIV/0!</v>
      </c>
      <c r="E35" s="29"/>
    </row>
    <row r="36" spans="1:5">
      <c r="A36" s="24">
        <v>13</v>
      </c>
      <c r="B36" s="25"/>
      <c r="C36" s="26" t="e">
        <f t="shared" si="0"/>
        <v>#DIV/0!</v>
      </c>
      <c r="D36" s="27" t="e">
        <f>IF(Foglio1!$C36&lt;($C$13*(1-$C$21)),"Low density","Right density")</f>
        <v>#DIV/0!</v>
      </c>
      <c r="E36" s="29"/>
    </row>
    <row r="37" spans="1:5">
      <c r="A37" s="24">
        <v>14</v>
      </c>
      <c r="B37" s="25"/>
      <c r="C37" s="26" t="e">
        <f t="shared" si="0"/>
        <v>#DIV/0!</v>
      </c>
      <c r="D37" s="27" t="e">
        <f>IF(Foglio1!$C37&lt;($C$13*(1-$C$21)),"Low density","Right density")</f>
        <v>#DIV/0!</v>
      </c>
      <c r="E37" s="29"/>
    </row>
    <row r="38" spans="1:5">
      <c r="A38" s="24">
        <v>15</v>
      </c>
      <c r="B38" s="25"/>
      <c r="C38" s="26" t="e">
        <f t="shared" si="0"/>
        <v>#DIV/0!</v>
      </c>
      <c r="D38" s="27" t="e">
        <f>IF(Foglio1!$C38&lt;($C$13*(1-$C$21)),"Low density","Right density")</f>
        <v>#DIV/0!</v>
      </c>
      <c r="E38" s="29"/>
    </row>
    <row r="39" spans="1:5">
      <c r="A39" s="24">
        <v>16</v>
      </c>
      <c r="B39" s="25"/>
      <c r="C39" s="26" t="e">
        <f t="shared" si="0"/>
        <v>#DIV/0!</v>
      </c>
      <c r="D39" s="27" t="e">
        <f>IF(Foglio1!$C39&lt;($C$13*(1-$C$21)),"Low density","Right density")</f>
        <v>#DIV/0!</v>
      </c>
      <c r="E39" s="29"/>
    </row>
    <row r="40" spans="1:5">
      <c r="A40" s="24">
        <v>17</v>
      </c>
      <c r="B40" s="25"/>
      <c r="C40" s="26" t="e">
        <f t="shared" si="0"/>
        <v>#DIV/0!</v>
      </c>
      <c r="D40" s="27" t="e">
        <f>IF(Foglio1!$C40&lt;($C$13*(1-$C$21)),"Low density","Right density")</f>
        <v>#DIV/0!</v>
      </c>
      <c r="E40" s="29"/>
    </row>
    <row r="41" spans="1:5">
      <c r="A41" s="24">
        <v>18</v>
      </c>
      <c r="B41" s="25"/>
      <c r="C41" s="26" t="e">
        <f t="shared" si="0"/>
        <v>#DIV/0!</v>
      </c>
      <c r="D41" s="27" t="e">
        <f>IF(Foglio1!$C41&lt;($C$13*(1-$C$21)),"Low density","Right density")</f>
        <v>#DIV/0!</v>
      </c>
      <c r="E41" s="29"/>
    </row>
    <row r="42" spans="1:5">
      <c r="A42" s="24">
        <v>19</v>
      </c>
      <c r="B42" s="25"/>
      <c r="C42" s="26" t="e">
        <f t="shared" si="0"/>
        <v>#DIV/0!</v>
      </c>
      <c r="D42" s="27" t="e">
        <f>IF(Foglio1!$C42&lt;($C$13*(1-$C$21)),"Low density","Right density")</f>
        <v>#DIV/0!</v>
      </c>
      <c r="E42" s="29"/>
    </row>
    <row r="43" spans="1:5">
      <c r="A43" s="24">
        <v>20</v>
      </c>
      <c r="B43" s="25"/>
      <c r="C43" s="26" t="e">
        <f t="shared" si="0"/>
        <v>#DIV/0!</v>
      </c>
      <c r="D43" s="27" t="e">
        <f>IF(Foglio1!$C43&lt;($C$13*(1-$C$21)),"Low density","Right density")</f>
        <v>#DIV/0!</v>
      </c>
      <c r="E43" s="29"/>
    </row>
    <row r="44" spans="1:5">
      <c r="A44" s="24">
        <v>21</v>
      </c>
      <c r="B44" s="25"/>
      <c r="C44" s="26" t="e">
        <f t="shared" si="0"/>
        <v>#DIV/0!</v>
      </c>
      <c r="D44" s="27" t="e">
        <f>IF(Foglio1!$C44&lt;($C$13*(1-$C$21)),"Low density","Right density")</f>
        <v>#DIV/0!</v>
      </c>
      <c r="E44" s="29"/>
    </row>
    <row r="45" spans="1:5">
      <c r="A45" s="24">
        <v>22</v>
      </c>
      <c r="B45" s="25"/>
      <c r="C45" s="26" t="e">
        <f t="shared" si="0"/>
        <v>#DIV/0!</v>
      </c>
      <c r="D45" s="27" t="e">
        <f>IF(Foglio1!$C45&lt;($C$13*(1-$C$21)),"Low density","Right density")</f>
        <v>#DIV/0!</v>
      </c>
      <c r="E45" s="29"/>
    </row>
    <row r="46" spans="1:5">
      <c r="A46" s="24">
        <v>23</v>
      </c>
      <c r="B46" s="25"/>
      <c r="C46" s="26" t="e">
        <f t="shared" si="0"/>
        <v>#DIV/0!</v>
      </c>
      <c r="D46" s="27" t="e">
        <f>IF(Foglio1!$C46&lt;($C$13*(1-$C$21)),"Low density","Right density")</f>
        <v>#DIV/0!</v>
      </c>
      <c r="E46" s="29"/>
    </row>
    <row r="47" spans="1:5">
      <c r="A47" s="24">
        <v>24</v>
      </c>
      <c r="B47" s="25"/>
      <c r="C47" s="26" t="e">
        <f t="shared" si="0"/>
        <v>#DIV/0!</v>
      </c>
      <c r="D47" s="27" t="e">
        <f>IF(Foglio1!$C47&lt;($C$13*(1-$C$21)),"Low density","Right density")</f>
        <v>#DIV/0!</v>
      </c>
      <c r="E47" s="29"/>
    </row>
    <row r="48" spans="1:5">
      <c r="A48" s="30"/>
      <c r="B48" s="30"/>
      <c r="C48" s="30"/>
      <c r="D48" s="30"/>
      <c r="E48" s="30"/>
    </row>
    <row r="49" spans="1:5">
      <c r="A49" s="31" t="s">
        <v>5</v>
      </c>
      <c r="B49" s="32">
        <f>MIN(B24:B47)</f>
        <v>0</v>
      </c>
      <c r="C49" s="33" t="e">
        <f>MIN(C24:C47)</f>
        <v>#DIV/0!</v>
      </c>
      <c r="E49" s="34"/>
    </row>
    <row r="50" spans="1:5">
      <c r="A50" s="35" t="s">
        <v>6</v>
      </c>
      <c r="B50" s="36">
        <f>MAX(B24:B47)</f>
        <v>0</v>
      </c>
      <c r="C50" s="37" t="e">
        <f>MAX(C24:C47)</f>
        <v>#DIV/0!</v>
      </c>
      <c r="E50" s="34"/>
    </row>
    <row r="51" spans="1:5">
      <c r="A51" s="35" t="s">
        <v>7</v>
      </c>
      <c r="B51" s="36">
        <f>B50-B49</f>
        <v>0</v>
      </c>
      <c r="C51" s="38" t="e">
        <f>C50-C49</f>
        <v>#DIV/0!</v>
      </c>
      <c r="E51" s="34"/>
    </row>
    <row r="52" spans="1:5">
      <c r="A52" s="35" t="s">
        <v>8</v>
      </c>
      <c r="B52" s="36" t="e">
        <f>B51/B50*100</f>
        <v>#DIV/0!</v>
      </c>
      <c r="C52" s="38" t="e">
        <f>C51/C50*100</f>
        <v>#DIV/0!</v>
      </c>
      <c r="E52" s="34"/>
    </row>
    <row r="53" spans="1:5">
      <c r="A53" s="35" t="s">
        <v>9</v>
      </c>
      <c r="B53" s="36" t="e">
        <f>AVERAGE(B24:B47)</f>
        <v>#DIV/0!</v>
      </c>
      <c r="C53" s="38" t="e">
        <f>AVERAGE(C24:C47)</f>
        <v>#DIV/0!</v>
      </c>
      <c r="E53" s="34"/>
    </row>
    <row r="54" spans="1:5">
      <c r="A54" s="35" t="s">
        <v>10</v>
      </c>
      <c r="B54" s="39" t="e">
        <f>STDEV(B24:B47)</f>
        <v>#DIV/0!</v>
      </c>
      <c r="C54" s="40" t="e">
        <f>STDEV(C24:C47)</f>
        <v>#DIV/0!</v>
      </c>
      <c r="E54" s="34"/>
    </row>
  </sheetData>
  <mergeCells count="14">
    <mergeCell ref="B1:C1"/>
    <mergeCell ref="B2:C2"/>
    <mergeCell ref="B3:C3"/>
    <mergeCell ref="A21:B21"/>
    <mergeCell ref="A9:B9"/>
    <mergeCell ref="A8:B8"/>
    <mergeCell ref="A12:B12"/>
    <mergeCell ref="A11:B11"/>
    <mergeCell ref="A19:B19"/>
    <mergeCell ref="A13:B13"/>
    <mergeCell ref="A15:B15"/>
    <mergeCell ref="A16:B16"/>
    <mergeCell ref="A17:B17"/>
    <mergeCell ref="A18:B18"/>
  </mergeCells>
  <phoneticPr fontId="1" type="noConversion"/>
  <conditionalFormatting sqref="C24:C47">
    <cfRule type="cellIs" dxfId="2" priority="4" operator="greaterThan">
      <formula>$C$13*(1-$C$21)</formula>
    </cfRule>
    <cfRule type="cellIs" dxfId="1" priority="5" operator="lessThan">
      <formula>$C$13*(1-$C$21)</formula>
    </cfRule>
  </conditionalFormatting>
  <conditionalFormatting sqref="H28">
    <cfRule type="top10" dxfId="0" priority="3" percent="1" rank="5"/>
  </conditionalFormatting>
  <pageMargins left="0.39370078740157483" right="0.39370078740157483" top="0.78740157480314965" bottom="0.39370078740157483" header="0" footer="0.15748031496062992"/>
  <pageSetup paperSize="9" scale="75" fitToHeight="2" orientation="portrait" r:id="rId1"/>
  <headerFooter alignWithMargins="0">
    <oddHeader>&amp;L&amp;G &amp;C&amp;"Inter Bold,Regular"&amp;18Test to check the filling quality</oddHeader>
    <oddFooter>&amp;L&amp;"Inter,Normale"&amp;7&amp;D &amp;T&amp;C&amp;"Inter,Normale"&amp;7This document remains property of CSM MACHINERY SRL and all rights are reserved &amp;R&amp;"Inter,Normale"&amp;7&amp;P</oddFooter>
  </headerFooter>
  <rowBreaks count="1" manualBreakCount="1">
    <brk id="55" max="16383" man="1"/>
  </rowBreaks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5FDFCF4E56C749972F724CAC6D01F1" ma:contentTypeVersion="14" ma:contentTypeDescription="Create a new document." ma:contentTypeScope="" ma:versionID="8de48460934b21aa29904007e6c5c3f1">
  <xsd:schema xmlns:xsd="http://www.w3.org/2001/XMLSchema" xmlns:xs="http://www.w3.org/2001/XMLSchema" xmlns:p="http://schemas.microsoft.com/office/2006/metadata/properties" xmlns:ns3="387cd956-50cd-42fe-aaa4-210ba2db8d13" xmlns:ns4="ac46324b-6335-4293-b645-1b3826a36abc" targetNamespace="http://schemas.microsoft.com/office/2006/metadata/properties" ma:root="true" ma:fieldsID="5f165846d6bbb6fd50710dffd28942c9" ns3:_="" ns4:_="">
    <xsd:import namespace="387cd956-50cd-42fe-aaa4-210ba2db8d13"/>
    <xsd:import namespace="ac46324b-6335-4293-b645-1b3826a36a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cd956-50cd-42fe-aaa4-210ba2db8d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6324b-6335-4293-b645-1b3826a36ab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87cd956-50cd-42fe-aaa4-210ba2db8d1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E46F50-6F3C-4C92-AD05-B1259B48F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cd956-50cd-42fe-aaa4-210ba2db8d13"/>
    <ds:schemaRef ds:uri="ac46324b-6335-4293-b645-1b3826a36a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168C19-A42B-485C-92CE-5DFEA7972058}">
  <ds:schemaRefs>
    <ds:schemaRef ds:uri="http://schemas.microsoft.com/office/2006/metadata/properties"/>
    <ds:schemaRef ds:uri="http://schemas.microsoft.com/office/infopath/2007/PartnerControls"/>
    <ds:schemaRef ds:uri="387cd956-50cd-42fe-aaa4-210ba2db8d13"/>
  </ds:schemaRefs>
</ds:datastoreItem>
</file>

<file path=customXml/itemProps3.xml><?xml version="1.0" encoding="utf-8"?>
<ds:datastoreItem xmlns:ds="http://schemas.openxmlformats.org/officeDocument/2006/customXml" ds:itemID="{22DA0228-E7B4-4644-A403-D269E5E57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Francescon</dc:creator>
  <cp:lastModifiedBy>Gioia Giacomin</cp:lastModifiedBy>
  <cp:lastPrinted>2026-05-11T14:30:33Z</cp:lastPrinted>
  <dcterms:created xsi:type="dcterms:W3CDTF">2015-06-05T18:19:34Z</dcterms:created>
  <dcterms:modified xsi:type="dcterms:W3CDTF">2026-05-11T14:39:02Z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0x010100825FDFCF4E56C749972F724CAC6D01F1</vt:lpwstr>
  </property>
</Properties>
</file>